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ayly\Downloads\"/>
    </mc:Choice>
  </mc:AlternateContent>
  <bookViews>
    <workbookView xWindow="0" yWindow="0" windowWidth="19200" windowHeight="7050"/>
  </bookViews>
  <sheets>
    <sheet name="Sheet1" sheetId="1" r:id="rId1"/>
  </sheets>
  <definedNames>
    <definedName name="_xlnm.Print_Area" localSheetId="0">Sheet1!$B$2:$S$39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33" i="1" l="1"/>
  <c r="AC33" i="1"/>
  <c r="AB33" i="1"/>
  <c r="AA33" i="1"/>
  <c r="Z33" i="1"/>
  <c r="Y33" i="1"/>
  <c r="X33" i="1"/>
  <c r="W33" i="1"/>
  <c r="V33" i="1"/>
  <c r="U33" i="1"/>
  <c r="U31" i="1"/>
  <c r="V31" i="1"/>
  <c r="W31" i="1"/>
  <c r="X31" i="1"/>
  <c r="Y31" i="1"/>
  <c r="Z31" i="1"/>
  <c r="AA31" i="1"/>
  <c r="AB31" i="1"/>
  <c r="AC31" i="1"/>
  <c r="AD31" i="1"/>
  <c r="AD11" i="1"/>
  <c r="AC11" i="1"/>
  <c r="AB11" i="1"/>
  <c r="AA11" i="1"/>
  <c r="Z11" i="1"/>
  <c r="Y11" i="1"/>
  <c r="X11" i="1"/>
  <c r="W11" i="1"/>
  <c r="V11" i="1"/>
  <c r="U11" i="1"/>
  <c r="AD9" i="1"/>
  <c r="AC9" i="1"/>
  <c r="AB9" i="1"/>
  <c r="AA9" i="1"/>
  <c r="Z9" i="1"/>
  <c r="Y9" i="1"/>
  <c r="X9" i="1"/>
  <c r="W9" i="1"/>
  <c r="V9" i="1"/>
  <c r="U9" i="1"/>
  <c r="AD26" i="1" l="1"/>
  <c r="AC26" i="1"/>
  <c r="AB26" i="1"/>
  <c r="AA26" i="1"/>
  <c r="Z26" i="1"/>
  <c r="Y26" i="1"/>
  <c r="X26" i="1"/>
  <c r="W26" i="1"/>
  <c r="V26" i="1"/>
  <c r="U26" i="1"/>
  <c r="AD24" i="1"/>
  <c r="AC24" i="1"/>
  <c r="AB24" i="1"/>
  <c r="AA24" i="1"/>
  <c r="Z24" i="1"/>
  <c r="Y24" i="1"/>
  <c r="X24" i="1"/>
  <c r="W24" i="1"/>
  <c r="V24" i="1"/>
  <c r="U24" i="1"/>
  <c r="AD22" i="1"/>
  <c r="AC22" i="1"/>
  <c r="AB22" i="1"/>
  <c r="AA22" i="1"/>
  <c r="Z22" i="1"/>
  <c r="Y22" i="1"/>
  <c r="X22" i="1"/>
  <c r="W22" i="1"/>
  <c r="V22" i="1"/>
  <c r="U22" i="1"/>
  <c r="AD20" i="1"/>
  <c r="AC20" i="1"/>
  <c r="AB20" i="1"/>
  <c r="AA20" i="1"/>
  <c r="Z20" i="1"/>
  <c r="Y20" i="1"/>
  <c r="X20" i="1"/>
  <c r="W20" i="1"/>
  <c r="V20" i="1"/>
  <c r="U20" i="1"/>
  <c r="AD28" i="1"/>
  <c r="AC28" i="1"/>
  <c r="AB28" i="1"/>
  <c r="AA28" i="1"/>
  <c r="Z28" i="1"/>
  <c r="Y28" i="1"/>
  <c r="X28" i="1"/>
  <c r="W28" i="1"/>
  <c r="V28" i="1"/>
  <c r="U28" i="1"/>
  <c r="AD18" i="1"/>
  <c r="AC18" i="1"/>
  <c r="AB18" i="1"/>
  <c r="AA18" i="1"/>
  <c r="Z18" i="1"/>
  <c r="Y18" i="1"/>
  <c r="X18" i="1"/>
  <c r="W18" i="1"/>
  <c r="V18" i="1"/>
  <c r="U18" i="1"/>
  <c r="AD15" i="1"/>
  <c r="AC15" i="1"/>
  <c r="AB15" i="1"/>
  <c r="AA15" i="1"/>
  <c r="Z15" i="1"/>
  <c r="Y15" i="1"/>
  <c r="X15" i="1"/>
  <c r="W15" i="1"/>
  <c r="V15" i="1"/>
  <c r="U15" i="1"/>
  <c r="AD13" i="1"/>
  <c r="AC13" i="1"/>
  <c r="AB13" i="1"/>
  <c r="AA13" i="1"/>
  <c r="Z13" i="1"/>
  <c r="Y13" i="1"/>
  <c r="X13" i="1"/>
  <c r="W13" i="1"/>
  <c r="V13" i="1"/>
  <c r="U13" i="1"/>
  <c r="U35" i="1" l="1"/>
  <c r="N35" i="1" l="1"/>
  <c r="J35" i="1"/>
  <c r="F35" i="1"/>
  <c r="D35" i="1"/>
  <c r="L35" i="1"/>
  <c r="H35" i="1"/>
  <c r="P35" i="1"/>
</calcChain>
</file>

<file path=xl/sharedStrings.xml><?xml version="1.0" encoding="utf-8"?>
<sst xmlns="http://schemas.openxmlformats.org/spreadsheetml/2006/main" count="26" uniqueCount="26">
  <si>
    <t xml:space="preserve">1 in </t>
  </si>
  <si>
    <t>The Royal Melbourne Hospital - Clinical Trial Recruitment Predictor Tool</t>
  </si>
  <si>
    <t>PROF. XXXX</t>
  </si>
  <si>
    <t>PRINCIPAL INVESTIGATOR:</t>
  </si>
  <si>
    <t>%</t>
  </si>
  <si>
    <r>
      <t xml:space="preserve">What is the anticipated </t>
    </r>
    <r>
      <rPr>
        <b/>
        <u/>
        <sz val="11"/>
        <color theme="1"/>
        <rFont val="Calibri"/>
        <family val="2"/>
        <scheme val="minor"/>
      </rPr>
      <t>duration</t>
    </r>
    <r>
      <rPr>
        <sz val="11"/>
        <color theme="1"/>
        <rFont val="Calibri"/>
        <family val="2"/>
        <scheme val="minor"/>
      </rPr>
      <t xml:space="preserve"> of the enrolment period at our site (as measured in months)?</t>
    </r>
  </si>
  <si>
    <r>
      <t xml:space="preserve">In percentage terms, what will be the expected rate of </t>
    </r>
    <r>
      <rPr>
        <b/>
        <u/>
        <sz val="11"/>
        <color theme="1"/>
        <rFont val="Calibri"/>
        <family val="2"/>
        <scheme val="minor"/>
      </rPr>
      <t>screen failures</t>
    </r>
    <r>
      <rPr>
        <sz val="11"/>
        <color theme="1"/>
        <rFont val="Calibri"/>
        <family val="2"/>
        <scheme val="minor"/>
      </rPr>
      <t>? (For example, 1 screen fail for every 3 patients enrolled = 25%)</t>
    </r>
  </si>
  <si>
    <t>PHARMA INC.</t>
  </si>
  <si>
    <r>
      <rPr>
        <b/>
        <u/>
        <sz val="11"/>
        <color theme="1"/>
        <rFont val="Calibri"/>
        <family val="2"/>
        <scheme val="minor"/>
      </rPr>
      <t>Incidence</t>
    </r>
    <r>
      <rPr>
        <sz val="11"/>
        <color theme="1"/>
        <rFont val="Calibri"/>
        <family val="2"/>
        <scheme val="minor"/>
      </rPr>
      <t xml:space="preserve"> of disease (including specific sub-type) in the general population in Australia</t>
    </r>
  </si>
  <si>
    <t>*e.g., based on availability of alternative non-trial treatments; whether disease is considered to be advanced; patient burden with respect to study visit obligations; risk of toxicity / adverse events</t>
  </si>
  <si>
    <r>
      <t xml:space="preserve">On a scale of 1 to 10, how extensive is our </t>
    </r>
    <r>
      <rPr>
        <b/>
        <u/>
        <sz val="11"/>
        <color theme="1"/>
        <rFont val="Calibri"/>
        <family val="2"/>
        <scheme val="minor"/>
      </rPr>
      <t>database of patients</t>
    </r>
    <r>
      <rPr>
        <sz val="11"/>
        <color theme="1"/>
        <rFont val="Calibri"/>
        <family val="2"/>
        <scheme val="minor"/>
      </rPr>
      <t xml:space="preserve"> who would be expected to be suitable for this study? (1 = non-existent, 10 = comprehensive)</t>
    </r>
  </si>
  <si>
    <r>
      <t xml:space="preserve">On a scale of 1 to 10, how prohibitive are the </t>
    </r>
    <r>
      <rPr>
        <b/>
        <u/>
        <sz val="11"/>
        <color theme="1"/>
        <rFont val="Calibri"/>
        <family val="2"/>
        <scheme val="minor"/>
      </rPr>
      <t>inclusion/exclusion criteria</t>
    </r>
    <r>
      <rPr>
        <sz val="11"/>
        <color theme="1"/>
        <rFont val="Calibri"/>
        <family val="2"/>
        <scheme val="minor"/>
      </rPr>
      <t>? (1 = least prohibitive, 10 = most prohibitive)</t>
    </r>
  </si>
  <si>
    <r>
      <t xml:space="preserve">On a scale of 1 to 10, what will be the impact of other </t>
    </r>
    <r>
      <rPr>
        <b/>
        <u/>
        <sz val="11"/>
        <color theme="1"/>
        <rFont val="Calibri"/>
        <family val="2"/>
        <scheme val="minor"/>
      </rPr>
      <t>competing trials</t>
    </r>
    <r>
      <rPr>
        <sz val="11"/>
        <color theme="1"/>
        <rFont val="Calibri"/>
        <family val="2"/>
        <scheme val="minor"/>
      </rPr>
      <t>? (1 = least impact, 10 = most impact)</t>
    </r>
  </si>
  <si>
    <t>Result</t>
  </si>
  <si>
    <r>
      <t xml:space="preserve">On a scale of 1 to 10, how will </t>
    </r>
    <r>
      <rPr>
        <b/>
        <u/>
        <sz val="11"/>
        <color theme="1"/>
        <rFont val="Calibri"/>
        <family val="2"/>
        <scheme val="minor"/>
      </rPr>
      <t>staff resourcing limitations</t>
    </r>
    <r>
      <rPr>
        <sz val="11"/>
        <color theme="1"/>
        <rFont val="Calibri"/>
        <family val="2"/>
        <scheme val="minor"/>
      </rPr>
      <t xml:space="preserve"> impact our capacity to enrol for this trial? (1 = least impact, 10 = most impact)</t>
    </r>
  </si>
  <si>
    <t>9 plus</t>
  </si>
  <si>
    <t>PROTOCOL NUMBER:</t>
  </si>
  <si>
    <t>ABC123</t>
  </si>
  <si>
    <t>*e.g., based on whether scientific rationale of study is compelling; whether study involves a large deviation from standard of care; whether drug is a highly promising novel agent / targeted therapy</t>
  </si>
  <si>
    <t>SPONSOR COMPANY:</t>
  </si>
  <si>
    <r>
      <t>On a scale of 1 to 10, how would you assess the</t>
    </r>
    <r>
      <rPr>
        <b/>
        <u/>
        <sz val="11"/>
        <color theme="1"/>
        <rFont val="Calibri"/>
        <family val="2"/>
        <scheme val="minor"/>
      </rPr>
      <t xml:space="preserve"> general willingness of suitable patients</t>
    </r>
    <r>
      <rPr>
        <sz val="11"/>
        <color theme="1"/>
        <rFont val="Calibri"/>
        <family val="2"/>
        <scheme val="minor"/>
      </rPr>
      <t xml:space="preserve"> to enrol into such a trial? (1 = unwilling, 10 = very willing)</t>
    </r>
  </si>
  <si>
    <r>
      <t xml:space="preserve">Based on the </t>
    </r>
    <r>
      <rPr>
        <b/>
        <u/>
        <sz val="11"/>
        <color theme="1"/>
        <rFont val="Calibri"/>
        <family val="2"/>
        <scheme val="minor"/>
      </rPr>
      <t>past record</t>
    </r>
    <r>
      <rPr>
        <sz val="11"/>
        <color theme="1"/>
        <rFont val="Calibri"/>
        <family val="2"/>
        <scheme val="minor"/>
      </rPr>
      <t xml:space="preserve"> of enrolment for similar studies, how many patients do you expect to enrol? (If no such studies, provide your best estimate)</t>
    </r>
  </si>
  <si>
    <r>
      <t xml:space="preserve">On a scale of 1 to 10, what will be the impact of a </t>
    </r>
    <r>
      <rPr>
        <b/>
        <u/>
        <sz val="11"/>
        <color theme="1"/>
        <rFont val="Calibri"/>
        <family val="2"/>
        <scheme val="minor"/>
      </rPr>
      <t>Key Opinion Leader or patient referrals</t>
    </r>
    <r>
      <rPr>
        <sz val="11"/>
        <color theme="1"/>
        <rFont val="Calibri"/>
        <family val="2"/>
        <scheme val="minor"/>
      </rPr>
      <t xml:space="preserve"> in boosting enrolment potential? (1 = least impact, 10 = most impact)</t>
    </r>
  </si>
  <si>
    <r>
      <t xml:space="preserve">On a scale of 1 to 10, what will be the probable impact of other nearby </t>
    </r>
    <r>
      <rPr>
        <b/>
        <u/>
        <sz val="11"/>
        <color theme="1"/>
        <rFont val="Calibri"/>
        <family val="2"/>
        <scheme val="minor"/>
      </rPr>
      <t>competing centres</t>
    </r>
    <r>
      <rPr>
        <sz val="11"/>
        <color theme="1"/>
        <rFont val="Calibri"/>
        <family val="2"/>
        <scheme val="minor"/>
      </rPr>
      <t>, running the same trial? (1 = least impact, 10 = most impact)</t>
    </r>
  </si>
  <si>
    <r>
      <t xml:space="preserve">On a scale of 1 to 10, how would you assess the </t>
    </r>
    <r>
      <rPr>
        <b/>
        <u/>
        <sz val="11"/>
        <color theme="1"/>
        <rFont val="Calibri"/>
        <family val="2"/>
        <scheme val="minor"/>
      </rPr>
      <t>inclination of investigators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to recommend this study to potential patients? (1 = unlikely, 10 = highly likely)</t>
    </r>
  </si>
  <si>
    <r>
      <t xml:space="preserve">    </t>
    </r>
    <r>
      <rPr>
        <sz val="7"/>
        <color theme="1"/>
        <rFont val="Calibri"/>
        <family val="2"/>
        <scheme val="minor"/>
      </rPr>
      <t xml:space="preserve"> Created by Richard Verrelli, The Royal Melbourne Hospital
     Version 1.0, FINAL - 20MAY2016
     Enquiries: richard.verrelli@mh.org.au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</si>
</sst>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6DB25"/>
        <bgColor indexed="64"/>
      </patternFill>
    </fill>
    <fill>
      <patternFill patternType="solid">
        <fgColor rgb="FFE56211"/>
        <bgColor indexed="64"/>
      </patternFill>
    </fill>
    <fill>
      <patternFill patternType="solid">
        <fgColor rgb="FFCBF010"/>
        <bgColor indexed="64"/>
      </patternFill>
    </fill>
    <fill>
      <patternFill patternType="solid">
        <fgColor rgb="FFE6F70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Fill="1" applyBorder="1" applyAlignment="1">
      <alignment horizontal="center"/>
    </xf>
    <xf numFmtId="0" fontId="0" fillId="0" borderId="2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3" xfId="0" applyBorder="1"/>
    <xf numFmtId="0" fontId="0" fillId="0" borderId="10" xfId="0" applyBorder="1"/>
    <xf numFmtId="0" fontId="0" fillId="0" borderId="0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0" fillId="0" borderId="4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5" xfId="0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6" fillId="0" borderId="0" xfId="0" applyFont="1" applyFill="1" applyBorder="1"/>
    <xf numFmtId="0" fontId="2" fillId="0" borderId="0" xfId="0" applyFont="1" applyFill="1" applyBorder="1"/>
    <xf numFmtId="49" fontId="0" fillId="0" borderId="0" xfId="0" applyNumberFormat="1" applyBorder="1" applyAlignment="1">
      <alignment horizontal="center"/>
    </xf>
    <xf numFmtId="49" fontId="7" fillId="5" borderId="1" xfId="0" applyNumberFormat="1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 applyProtection="1">
      <alignment horizontal="center"/>
      <protection locked="0"/>
    </xf>
    <xf numFmtId="0" fontId="2" fillId="0" borderId="0" xfId="0" applyNumberFormat="1" applyFont="1"/>
    <xf numFmtId="0" fontId="2" fillId="0" borderId="0" xfId="0" applyNumberFormat="1" applyFont="1" applyFill="1" applyBorder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" fillId="5" borderId="0" xfId="0" applyFont="1" applyFill="1" applyBorder="1" applyAlignment="1">
      <alignment horizontal="center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/>
      <protection locked="0"/>
    </xf>
    <xf numFmtId="0" fontId="7" fillId="5" borderId="7" xfId="0" applyFont="1" applyFill="1" applyBorder="1" applyAlignment="1" applyProtection="1">
      <alignment horizontal="center"/>
      <protection locked="0"/>
    </xf>
    <xf numFmtId="0" fontId="3" fillId="8" borderId="13" xfId="0" applyNumberFormat="1" applyFont="1" applyFill="1" applyBorder="1" applyAlignment="1">
      <alignment horizontal="center" vertical="center"/>
    </xf>
    <xf numFmtId="0" fontId="3" fillId="8" borderId="16" xfId="0" applyNumberFormat="1" applyFont="1" applyFill="1" applyBorder="1" applyAlignment="1">
      <alignment horizontal="center" vertical="center"/>
    </xf>
    <xf numFmtId="0" fontId="3" fillId="6" borderId="13" xfId="0" applyNumberFormat="1" applyFont="1" applyFill="1" applyBorder="1" applyAlignment="1">
      <alignment horizontal="center" vertical="center"/>
    </xf>
    <xf numFmtId="0" fontId="3" fillId="6" borderId="14" xfId="0" applyNumberFormat="1" applyFont="1" applyFill="1" applyBorder="1" applyAlignment="1">
      <alignment horizontal="center" vertical="center"/>
    </xf>
    <xf numFmtId="0" fontId="3" fillId="6" borderId="16" xfId="0" applyNumberFormat="1" applyFont="1" applyFill="1" applyBorder="1" applyAlignment="1">
      <alignment horizontal="center" vertical="center"/>
    </xf>
    <xf numFmtId="0" fontId="3" fillId="6" borderId="17" xfId="0" applyNumberFormat="1" applyFont="1" applyFill="1" applyBorder="1" applyAlignment="1">
      <alignment horizontal="center" vertical="center"/>
    </xf>
    <xf numFmtId="0" fontId="3" fillId="9" borderId="13" xfId="0" applyNumberFormat="1" applyFont="1" applyFill="1" applyBorder="1" applyAlignment="1">
      <alignment horizontal="center" vertical="center"/>
    </xf>
    <xf numFmtId="0" fontId="3" fillId="9" borderId="16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 vertical="center"/>
    </xf>
    <xf numFmtId="0" fontId="3" fillId="2" borderId="16" xfId="0" applyNumberFormat="1" applyFont="1" applyFill="1" applyBorder="1" applyAlignment="1">
      <alignment horizontal="center" vertical="center"/>
    </xf>
    <xf numFmtId="0" fontId="3" fillId="4" borderId="13" xfId="0" applyNumberFormat="1" applyFont="1" applyFill="1" applyBorder="1" applyAlignment="1">
      <alignment horizontal="center" vertical="center"/>
    </xf>
    <xf numFmtId="0" fontId="3" fillId="4" borderId="16" xfId="0" applyNumberFormat="1" applyFont="1" applyFill="1" applyBorder="1" applyAlignment="1">
      <alignment horizontal="center" vertical="center"/>
    </xf>
    <xf numFmtId="0" fontId="3" fillId="7" borderId="13" xfId="0" applyNumberFormat="1" applyFont="1" applyFill="1" applyBorder="1" applyAlignment="1">
      <alignment horizontal="center" vertical="center"/>
    </xf>
    <xf numFmtId="0" fontId="3" fillId="7" borderId="16" xfId="0" applyNumberFormat="1" applyFont="1" applyFill="1" applyBorder="1" applyAlignment="1">
      <alignment horizontal="center" vertical="center"/>
    </xf>
    <xf numFmtId="0" fontId="3" fillId="3" borderId="12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15" xfId="0" applyNumberFormat="1" applyFont="1" applyFill="1" applyBorder="1" applyAlignment="1">
      <alignment horizontal="center" vertical="center"/>
    </xf>
    <xf numFmtId="0" fontId="3" fillId="3" borderId="16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F709"/>
      <color rgb="FFCBF010"/>
      <color rgb="FFBEEC14"/>
      <color rgb="FFE56211"/>
      <color rgb="FF6CA365"/>
      <color rgb="FF96DB25"/>
      <color rgb="FFC6BF3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39"/>
  <sheetViews>
    <sheetView showGridLines="0" tabSelected="1" zoomScaleNormal="100" workbookViewId="0">
      <selection activeCell="Q8" sqref="Q8"/>
    </sheetView>
  </sheetViews>
  <sheetFormatPr defaultRowHeight="14.5" x14ac:dyDescent="0.35"/>
  <cols>
    <col min="1" max="1" width="3.36328125" customWidth="1"/>
    <col min="2" max="2" width="2.6328125" customWidth="1"/>
    <col min="3" max="12" width="10.90625" customWidth="1"/>
    <col min="13" max="13" width="10.90625" style="1" customWidth="1"/>
    <col min="14" max="16" width="10.90625" customWidth="1"/>
    <col min="17" max="17" width="10.90625" style="1" customWidth="1"/>
    <col min="18" max="19" width="3.453125" customWidth="1"/>
    <col min="20" max="20" width="9.6328125" customWidth="1"/>
    <col min="21" max="21" width="11.08984375" style="2" hidden="1" customWidth="1"/>
    <col min="22" max="22" width="11.08984375" hidden="1" customWidth="1"/>
    <col min="23" max="23" width="11.08984375" style="2" hidden="1" customWidth="1"/>
    <col min="24" max="30" width="11.08984375" hidden="1" customWidth="1"/>
    <col min="31" max="31" width="11.08984375" customWidth="1"/>
    <col min="32" max="32" width="7.08984375" customWidth="1"/>
  </cols>
  <sheetData>
    <row r="1" spans="2:30" ht="6.75" customHeight="1" thickBot="1" x14ac:dyDescent="0.4"/>
    <row r="2" spans="2:30" ht="14.25" customHeight="1" x14ac:dyDescent="0.3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  <c r="P2" s="5"/>
      <c r="Q2" s="6"/>
      <c r="R2" s="5"/>
      <c r="S2" s="7"/>
    </row>
    <row r="3" spans="2:30" ht="23.5" x14ac:dyDescent="0.55000000000000004">
      <c r="B3" s="8"/>
      <c r="C3" s="29" t="s">
        <v>1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9"/>
      <c r="S3" s="10"/>
    </row>
    <row r="4" spans="2:30" x14ac:dyDescent="0.35"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11"/>
      <c r="N4" s="9"/>
      <c r="O4" s="9"/>
      <c r="P4" s="9"/>
      <c r="Q4" s="11"/>
      <c r="R4" s="9"/>
      <c r="S4" s="10"/>
    </row>
    <row r="5" spans="2:30" x14ac:dyDescent="0.35">
      <c r="B5" s="8"/>
      <c r="C5" s="18" t="s">
        <v>19</v>
      </c>
      <c r="D5" s="9"/>
      <c r="E5" s="30" t="s">
        <v>7</v>
      </c>
      <c r="F5" s="31"/>
      <c r="G5" s="9"/>
      <c r="H5" s="18" t="s">
        <v>16</v>
      </c>
      <c r="I5" s="9"/>
      <c r="J5" s="30" t="s">
        <v>17</v>
      </c>
      <c r="K5" s="31"/>
      <c r="L5" s="9"/>
      <c r="M5" s="19" t="s">
        <v>3</v>
      </c>
      <c r="N5" s="9"/>
      <c r="O5" s="9"/>
      <c r="P5" s="32" t="s">
        <v>2</v>
      </c>
      <c r="Q5" s="33"/>
      <c r="R5" s="9"/>
      <c r="S5" s="10"/>
    </row>
    <row r="6" spans="2:30" x14ac:dyDescent="0.35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11"/>
      <c r="N6" s="9"/>
      <c r="O6" s="9"/>
      <c r="P6" s="9"/>
      <c r="Q6" s="11"/>
      <c r="R6" s="9"/>
      <c r="S6" s="10"/>
    </row>
    <row r="7" spans="2:30" ht="15" thickBot="1" x14ac:dyDescent="0.4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11"/>
      <c r="N7" s="9"/>
      <c r="O7" s="9"/>
      <c r="P7" s="9"/>
      <c r="Q7" s="22"/>
      <c r="R7" s="9"/>
      <c r="S7" s="10"/>
    </row>
    <row r="8" spans="2:30" ht="15" thickBot="1" x14ac:dyDescent="0.4">
      <c r="B8" s="8"/>
      <c r="C8" s="9" t="s">
        <v>8</v>
      </c>
      <c r="D8" s="9"/>
      <c r="E8" s="9"/>
      <c r="F8" s="9"/>
      <c r="G8" s="9"/>
      <c r="H8" s="9"/>
      <c r="I8" s="9"/>
      <c r="J8" s="9"/>
      <c r="K8" s="9"/>
      <c r="L8" s="9"/>
      <c r="M8" s="11"/>
      <c r="N8" s="9"/>
      <c r="O8" s="9"/>
      <c r="P8" s="12" t="s">
        <v>0</v>
      </c>
      <c r="Q8" s="23">
        <v>50</v>
      </c>
      <c r="R8" s="9"/>
      <c r="S8" s="10"/>
      <c r="U8" s="25">
        <v>50</v>
      </c>
      <c r="V8" s="25">
        <v>100</v>
      </c>
      <c r="W8" s="25">
        <v>500</v>
      </c>
      <c r="X8" s="25">
        <v>1000</v>
      </c>
      <c r="Y8" s="26">
        <v>2000</v>
      </c>
      <c r="Z8" s="26">
        <v>5000</v>
      </c>
      <c r="AA8" s="25">
        <v>10000</v>
      </c>
      <c r="AB8" s="26">
        <v>20000</v>
      </c>
      <c r="AC8" s="26">
        <v>50000</v>
      </c>
      <c r="AD8" s="25">
        <v>100000</v>
      </c>
    </row>
    <row r="9" spans="2:30" ht="15" thickBot="1" x14ac:dyDescent="0.4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11"/>
      <c r="N9" s="9"/>
      <c r="O9" s="9"/>
      <c r="P9" s="9"/>
      <c r="Q9" s="11"/>
      <c r="R9" s="9"/>
      <c r="S9" s="10"/>
      <c r="U9" s="2" t="b">
        <f>IF(Q8=100000=TRUE,2)</f>
        <v>0</v>
      </c>
      <c r="V9" s="2" t="b">
        <f>IF(Q8=50000=TRUE,4)</f>
        <v>0</v>
      </c>
      <c r="W9" s="2" t="b">
        <f>IF(Q8=20000=TRUE,6)</f>
        <v>0</v>
      </c>
      <c r="X9" s="2" t="b">
        <f>IF(Q8=10000=TRUE,8)</f>
        <v>0</v>
      </c>
      <c r="Y9" s="2" t="b">
        <f>IF(Q8=5000=TRUE,10)</f>
        <v>0</v>
      </c>
      <c r="Z9" s="2" t="b">
        <f>IF(Q8=2000=TRUE,12)</f>
        <v>0</v>
      </c>
      <c r="AA9" s="2" t="b">
        <f>IF(Q8=1000=TRUE,14)</f>
        <v>0</v>
      </c>
      <c r="AB9" s="2" t="b">
        <f>IF(Q8=500=TRUE,16)</f>
        <v>0</v>
      </c>
      <c r="AC9" s="2" t="b">
        <f>IF(Q8=100=TRUE,18)</f>
        <v>0</v>
      </c>
      <c r="AD9" s="2">
        <f>IF(Q8=50=TRUE,20)</f>
        <v>20</v>
      </c>
    </row>
    <row r="10" spans="2:30" ht="15" thickBot="1" x14ac:dyDescent="0.4">
      <c r="B10" s="8"/>
      <c r="C10" s="9" t="s">
        <v>5</v>
      </c>
      <c r="D10" s="9"/>
      <c r="E10" s="9"/>
      <c r="F10" s="9"/>
      <c r="G10" s="9"/>
      <c r="H10" s="9"/>
      <c r="I10" s="9"/>
      <c r="J10" s="9"/>
      <c r="K10" s="9"/>
      <c r="L10" s="9"/>
      <c r="M10" s="11"/>
      <c r="N10" s="9"/>
      <c r="O10" s="9"/>
      <c r="P10" s="9"/>
      <c r="Q10" s="24">
        <v>3</v>
      </c>
      <c r="R10" s="9"/>
      <c r="S10" s="10"/>
      <c r="U10" s="2">
        <v>3</v>
      </c>
      <c r="V10" s="2">
        <v>6</v>
      </c>
      <c r="W10" s="2">
        <v>9</v>
      </c>
      <c r="X10" s="2">
        <v>12</v>
      </c>
      <c r="Y10" s="21">
        <v>15</v>
      </c>
      <c r="Z10" s="2">
        <v>18</v>
      </c>
      <c r="AA10" s="2">
        <v>24</v>
      </c>
      <c r="AB10" s="2">
        <v>30</v>
      </c>
      <c r="AC10" s="2">
        <v>36</v>
      </c>
      <c r="AD10" s="2">
        <v>48</v>
      </c>
    </row>
    <row r="11" spans="2:30" ht="15" thickBot="1" x14ac:dyDescent="0.4"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11"/>
      <c r="N11" s="9"/>
      <c r="O11" s="9"/>
      <c r="P11" s="9"/>
      <c r="Q11" s="11"/>
      <c r="R11" s="9"/>
      <c r="S11" s="10"/>
      <c r="U11" s="2">
        <f>IF(Q10=3=TRUE,3)</f>
        <v>3</v>
      </c>
      <c r="V11" s="2" t="b">
        <f>IF(Q10=6=TRUE,6)</f>
        <v>0</v>
      </c>
      <c r="W11" s="2" t="b">
        <f>IF(Q10=9=TRUE,9)</f>
        <v>0</v>
      </c>
      <c r="X11" s="2" t="b">
        <f>IF(Q10=12=TRUE,12)</f>
        <v>0</v>
      </c>
      <c r="Y11" s="2" t="b">
        <f>IF(Q10=15=TRUE,15)</f>
        <v>0</v>
      </c>
      <c r="Z11" s="2" t="b">
        <f>IF(Q10=18=TRUE,18)</f>
        <v>0</v>
      </c>
      <c r="AA11" s="2" t="b">
        <f>IF(Q10=24=TRUE,21)</f>
        <v>0</v>
      </c>
      <c r="AB11" s="2" t="b">
        <f>IF(Q10=30=TRUE,24)</f>
        <v>0</v>
      </c>
      <c r="AC11" s="2" t="b">
        <f>IF(Q10=36=TRUE,27)</f>
        <v>0</v>
      </c>
      <c r="AD11" s="2" t="b">
        <f>IF(Q10=48=TRUE,30)</f>
        <v>0</v>
      </c>
    </row>
    <row r="12" spans="2:30" ht="15" thickBot="1" x14ac:dyDescent="0.4">
      <c r="B12" s="8"/>
      <c r="C12" s="9" t="s">
        <v>10</v>
      </c>
      <c r="D12" s="9"/>
      <c r="E12" s="9"/>
      <c r="F12" s="9"/>
      <c r="G12" s="9"/>
      <c r="H12" s="9"/>
      <c r="I12" s="9"/>
      <c r="J12" s="9"/>
      <c r="K12" s="9"/>
      <c r="L12" s="9"/>
      <c r="M12" s="11"/>
      <c r="N12" s="9"/>
      <c r="O12" s="9"/>
      <c r="P12" s="9"/>
      <c r="Q12" s="24">
        <v>1</v>
      </c>
      <c r="R12" s="9"/>
      <c r="S12" s="10"/>
      <c r="U12" s="2">
        <v>1</v>
      </c>
      <c r="V12" s="2">
        <v>2</v>
      </c>
      <c r="W12" s="2">
        <v>3</v>
      </c>
      <c r="X12" s="2">
        <v>4</v>
      </c>
      <c r="Y12" s="21">
        <v>5</v>
      </c>
      <c r="Z12" s="2">
        <v>6</v>
      </c>
      <c r="AA12" s="2">
        <v>7</v>
      </c>
      <c r="AB12" s="2">
        <v>8</v>
      </c>
      <c r="AC12" s="2">
        <v>9</v>
      </c>
      <c r="AD12" s="2">
        <v>10</v>
      </c>
    </row>
    <row r="13" spans="2:30" ht="15" thickBot="1" x14ac:dyDescent="0.4"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11"/>
      <c r="N13" s="9"/>
      <c r="O13" s="9"/>
      <c r="P13" s="9"/>
      <c r="Q13" s="11"/>
      <c r="R13" s="9"/>
      <c r="S13" s="10"/>
      <c r="U13" s="2">
        <f>IF(Q12=1=TRUE,1)</f>
        <v>1</v>
      </c>
      <c r="V13" s="2" t="b">
        <f>IF(Q12=2=TRUE,2)</f>
        <v>0</v>
      </c>
      <c r="W13" s="2" t="b">
        <f>IF(Q12=3=TRUE,3)</f>
        <v>0</v>
      </c>
      <c r="X13" s="2" t="b">
        <f>IF(Q12=4=TRUE,4)</f>
        <v>0</v>
      </c>
      <c r="Y13" s="2" t="b">
        <f>IF(Q12=5=TRUE,5)</f>
        <v>0</v>
      </c>
      <c r="Z13" s="2" t="b">
        <f>IF(Q12=6=TRUE,6)</f>
        <v>0</v>
      </c>
      <c r="AA13" s="2" t="b">
        <f>IF(Q12=7=TRUE,7)</f>
        <v>0</v>
      </c>
      <c r="AB13" s="2" t="b">
        <f>IF(Q12=8=TRUE,8)</f>
        <v>0</v>
      </c>
      <c r="AC13" s="2" t="b">
        <f>IF(Q12=9=TRUE,9)</f>
        <v>0</v>
      </c>
      <c r="AD13" s="2" t="b">
        <f>IF(Q12=10=TRUE,10)</f>
        <v>0</v>
      </c>
    </row>
    <row r="14" spans="2:30" ht="15" thickBot="1" x14ac:dyDescent="0.4">
      <c r="B14" s="8"/>
      <c r="C14" s="9" t="s">
        <v>24</v>
      </c>
      <c r="D14" s="9"/>
      <c r="E14" s="9"/>
      <c r="F14" s="9"/>
      <c r="G14" s="9"/>
      <c r="H14" s="9"/>
      <c r="I14" s="9"/>
      <c r="J14" s="9"/>
      <c r="K14" s="9"/>
      <c r="L14" s="9"/>
      <c r="M14" s="11"/>
      <c r="N14" s="9"/>
      <c r="O14" s="9"/>
      <c r="P14" s="9"/>
      <c r="Q14" s="24">
        <v>1</v>
      </c>
      <c r="R14" s="9"/>
      <c r="S14" s="10"/>
      <c r="U14" s="2">
        <v>1</v>
      </c>
      <c r="V14" s="2">
        <v>2</v>
      </c>
      <c r="W14" s="2">
        <v>3</v>
      </c>
      <c r="X14" s="2">
        <v>4</v>
      </c>
      <c r="Y14" s="21">
        <v>5</v>
      </c>
      <c r="Z14" s="2">
        <v>6</v>
      </c>
      <c r="AA14" s="2">
        <v>7</v>
      </c>
      <c r="AB14" s="2">
        <v>8</v>
      </c>
      <c r="AC14" s="2">
        <v>9</v>
      </c>
      <c r="AD14" s="2">
        <v>10</v>
      </c>
    </row>
    <row r="15" spans="2:30" x14ac:dyDescent="0.35">
      <c r="B15" s="8"/>
      <c r="C15" s="20" t="s">
        <v>18</v>
      </c>
      <c r="D15" s="9"/>
      <c r="E15" s="9"/>
      <c r="F15" s="9"/>
      <c r="G15" s="9"/>
      <c r="H15" s="9"/>
      <c r="I15" s="9"/>
      <c r="J15" s="9"/>
      <c r="K15" s="9"/>
      <c r="L15" s="9"/>
      <c r="M15" s="11"/>
      <c r="N15" s="9"/>
      <c r="O15" s="9"/>
      <c r="P15" s="9"/>
      <c r="Q15" s="3"/>
      <c r="R15" s="9"/>
      <c r="S15" s="10"/>
      <c r="U15" s="2">
        <f>IF(Q14=1=TRUE,1)</f>
        <v>1</v>
      </c>
      <c r="V15" s="2" t="b">
        <f>IF(Q14=2=TRUE,2)</f>
        <v>0</v>
      </c>
      <c r="W15" s="2" t="b">
        <f>IF(Q14=3=TRUE,3)</f>
        <v>0</v>
      </c>
      <c r="X15" s="2" t="b">
        <f>IF(Q14=4=TRUE,4)</f>
        <v>0</v>
      </c>
      <c r="Y15" s="2" t="b">
        <f>IF(Q14=5=TRUE,5)</f>
        <v>0</v>
      </c>
      <c r="Z15" s="2" t="b">
        <f>IF(Q14=6=TRUE,6)</f>
        <v>0</v>
      </c>
      <c r="AA15" s="2" t="b">
        <f>IF(Q14=7=TRUE,7)</f>
        <v>0</v>
      </c>
      <c r="AB15" s="2" t="b">
        <f>IF(Q14=8=TRUE,8)</f>
        <v>0</v>
      </c>
      <c r="AC15" s="2" t="b">
        <f>IF(Q14=9=TRUE,9)</f>
        <v>0</v>
      </c>
      <c r="AD15" s="2" t="b">
        <f>IF(Q14=10=TRUE,10)</f>
        <v>0</v>
      </c>
    </row>
    <row r="16" spans="2:30" ht="15" thickBot="1" x14ac:dyDescent="0.4"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11"/>
      <c r="N16" s="9"/>
      <c r="O16" s="9"/>
      <c r="P16" s="9"/>
      <c r="Q16" s="11"/>
      <c r="R16" s="9"/>
      <c r="S16" s="10"/>
      <c r="V16" s="2"/>
      <c r="X16" s="2"/>
      <c r="Y16" s="2"/>
      <c r="Z16" s="2"/>
      <c r="AA16" s="2"/>
      <c r="AB16" s="2"/>
      <c r="AC16" s="2"/>
      <c r="AD16" s="2"/>
    </row>
    <row r="17" spans="2:30" ht="15" thickBot="1" x14ac:dyDescent="0.4">
      <c r="B17" s="8"/>
      <c r="C17" s="9" t="s">
        <v>22</v>
      </c>
      <c r="D17" s="9"/>
      <c r="E17" s="9"/>
      <c r="F17" s="9"/>
      <c r="G17" s="9"/>
      <c r="H17" s="9"/>
      <c r="I17" s="9"/>
      <c r="J17" s="9"/>
      <c r="K17" s="9"/>
      <c r="L17" s="9"/>
      <c r="M17" s="11"/>
      <c r="N17" s="9"/>
      <c r="O17" s="9"/>
      <c r="P17" s="9"/>
      <c r="Q17" s="24">
        <v>1</v>
      </c>
      <c r="R17" s="9"/>
      <c r="S17" s="10"/>
      <c r="U17" s="2">
        <v>1</v>
      </c>
      <c r="V17" s="2">
        <v>2</v>
      </c>
      <c r="W17" s="2">
        <v>3</v>
      </c>
      <c r="X17" s="2">
        <v>4</v>
      </c>
      <c r="Y17" s="21">
        <v>5</v>
      </c>
      <c r="Z17" s="2">
        <v>6</v>
      </c>
      <c r="AA17" s="2">
        <v>7</v>
      </c>
      <c r="AB17" s="2">
        <v>8</v>
      </c>
      <c r="AC17" s="2">
        <v>9</v>
      </c>
      <c r="AD17" s="2">
        <v>10</v>
      </c>
    </row>
    <row r="18" spans="2:30" ht="15" thickBot="1" x14ac:dyDescent="0.4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11"/>
      <c r="N18" s="9"/>
      <c r="O18" s="9"/>
      <c r="P18" s="9"/>
      <c r="Q18" s="11"/>
      <c r="R18" s="9"/>
      <c r="S18" s="10"/>
      <c r="U18" s="2">
        <f>IF(Q17=1=TRUE,1)</f>
        <v>1</v>
      </c>
      <c r="V18" s="2" t="b">
        <f>IF(Q17=2=TRUE,2)</f>
        <v>0</v>
      </c>
      <c r="W18" s="2" t="b">
        <f>IF(Q17=3=TRUE,3)</f>
        <v>0</v>
      </c>
      <c r="X18" s="2" t="b">
        <f>IF(Q17=4=TRUE,4)</f>
        <v>0</v>
      </c>
      <c r="Y18" s="2" t="b">
        <f>IF(Q17=5=TRUE,5)</f>
        <v>0</v>
      </c>
      <c r="Z18" s="2" t="b">
        <f>IF(Q17=6=TRUE,6)</f>
        <v>0</v>
      </c>
      <c r="AA18" s="2" t="b">
        <f>IF(Q17=7=TRUE,7)</f>
        <v>0</v>
      </c>
      <c r="AB18" s="2" t="b">
        <f>IF(Q17=8=TRUE,8)</f>
        <v>0</v>
      </c>
      <c r="AC18" s="2" t="b">
        <f>IF(Q17=9=TRUE,9)</f>
        <v>0</v>
      </c>
      <c r="AD18" s="2" t="b">
        <f>IF(Q17=10=TRUE,10)</f>
        <v>0</v>
      </c>
    </row>
    <row r="19" spans="2:30" ht="15" thickBot="1" x14ac:dyDescent="0.4">
      <c r="B19" s="8"/>
      <c r="C19" s="9" t="s">
        <v>11</v>
      </c>
      <c r="D19" s="9"/>
      <c r="E19" s="9"/>
      <c r="F19" s="9"/>
      <c r="G19" s="9"/>
      <c r="H19" s="9"/>
      <c r="I19" s="9"/>
      <c r="J19" s="9"/>
      <c r="K19" s="9"/>
      <c r="L19" s="9"/>
      <c r="M19" s="11"/>
      <c r="N19" s="9"/>
      <c r="O19" s="9"/>
      <c r="P19" s="9"/>
      <c r="Q19" s="24">
        <v>1</v>
      </c>
      <c r="R19" s="9"/>
      <c r="S19" s="10"/>
      <c r="U19" s="2">
        <v>1</v>
      </c>
      <c r="V19" s="2">
        <v>2</v>
      </c>
      <c r="W19" s="2">
        <v>3</v>
      </c>
      <c r="X19" s="2">
        <v>4</v>
      </c>
      <c r="Y19" s="21">
        <v>5</v>
      </c>
      <c r="Z19" s="2">
        <v>6</v>
      </c>
      <c r="AA19" s="2">
        <v>7</v>
      </c>
      <c r="AB19" s="2">
        <v>8</v>
      </c>
      <c r="AC19" s="2">
        <v>9</v>
      </c>
      <c r="AD19" s="2">
        <v>10</v>
      </c>
    </row>
    <row r="20" spans="2:30" ht="15" thickBot="1" x14ac:dyDescent="0.4"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11"/>
      <c r="N20" s="9"/>
      <c r="O20" s="9"/>
      <c r="P20" s="9"/>
      <c r="Q20" s="11"/>
      <c r="R20" s="9"/>
      <c r="S20" s="10"/>
      <c r="U20" s="2">
        <f>IF(Q19=1=TRUE,10)</f>
        <v>10</v>
      </c>
      <c r="V20" s="2" t="b">
        <f>IF(Q19=2=TRUE,9)</f>
        <v>0</v>
      </c>
      <c r="W20" s="2" t="b">
        <f>IF(Q19=3=TRUE,8)</f>
        <v>0</v>
      </c>
      <c r="X20" s="2" t="b">
        <f>IF(Q19=4=TRUE,7)</f>
        <v>0</v>
      </c>
      <c r="Y20" s="2" t="b">
        <f>IF(Q19=5=TRUE,6)</f>
        <v>0</v>
      </c>
      <c r="Z20" s="2" t="b">
        <f>IF(Q19=6=TRUE,5)</f>
        <v>0</v>
      </c>
      <c r="AA20" s="2" t="b">
        <f>IF(Q19=7=TRUE,4)</f>
        <v>0</v>
      </c>
      <c r="AB20" s="2" t="b">
        <f>IF(Q19=8=TRUE,3)</f>
        <v>0</v>
      </c>
      <c r="AC20" s="2" t="b">
        <f>IF(Q19=9=TRUE,2)</f>
        <v>0</v>
      </c>
      <c r="AD20" s="2" t="b">
        <f>IF(Q19=10=TRUE,1)</f>
        <v>0</v>
      </c>
    </row>
    <row r="21" spans="2:30" ht="15" thickBot="1" x14ac:dyDescent="0.4">
      <c r="B21" s="8"/>
      <c r="C21" s="9" t="s">
        <v>12</v>
      </c>
      <c r="D21" s="9"/>
      <c r="E21" s="9"/>
      <c r="F21" s="9"/>
      <c r="G21" s="9"/>
      <c r="H21" s="9"/>
      <c r="I21" s="9"/>
      <c r="J21" s="9"/>
      <c r="K21" s="9"/>
      <c r="L21" s="9"/>
      <c r="M21" s="11"/>
      <c r="N21" s="9"/>
      <c r="O21" s="9"/>
      <c r="P21" s="9"/>
      <c r="Q21" s="24">
        <v>1</v>
      </c>
      <c r="R21" s="9"/>
      <c r="S21" s="10"/>
      <c r="U21" s="2">
        <v>1</v>
      </c>
      <c r="V21" s="2">
        <v>2</v>
      </c>
      <c r="W21" s="2">
        <v>3</v>
      </c>
      <c r="X21" s="2">
        <v>4</v>
      </c>
      <c r="Y21" s="21">
        <v>5</v>
      </c>
      <c r="Z21" s="2">
        <v>6</v>
      </c>
      <c r="AA21" s="2">
        <v>7</v>
      </c>
      <c r="AB21" s="2">
        <v>8</v>
      </c>
      <c r="AC21" s="2">
        <v>9</v>
      </c>
      <c r="AD21" s="2">
        <v>10</v>
      </c>
    </row>
    <row r="22" spans="2:30" ht="15" thickBot="1" x14ac:dyDescent="0.4"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11"/>
      <c r="N22" s="9"/>
      <c r="O22" s="9"/>
      <c r="P22" s="9"/>
      <c r="Q22" s="9"/>
      <c r="R22" s="9"/>
      <c r="S22" s="10"/>
      <c r="U22" s="2">
        <f>IF(Q21=1=TRUE,10)</f>
        <v>10</v>
      </c>
      <c r="V22" s="2" t="b">
        <f>IF(Q21=2=TRUE,9)</f>
        <v>0</v>
      </c>
      <c r="W22" s="2" t="b">
        <f>IF(Q21=3=TRUE,8)</f>
        <v>0</v>
      </c>
      <c r="X22" s="2" t="b">
        <f>IF(Q21=4=TRUE,7)</f>
        <v>0</v>
      </c>
      <c r="Y22" s="2" t="b">
        <f>IF(Q21=5=TRUE,6)</f>
        <v>0</v>
      </c>
      <c r="Z22" s="2" t="b">
        <f>IF(Q21=6=TRUE,5)</f>
        <v>0</v>
      </c>
      <c r="AA22" s="2" t="b">
        <f>IF(Q21=7=TRUE,4)</f>
        <v>0</v>
      </c>
      <c r="AB22" s="2" t="b">
        <f>IF(Q21=8=TRUE,3)</f>
        <v>0</v>
      </c>
      <c r="AC22" s="2" t="b">
        <f>IF(Q21=9=TRUE,2)</f>
        <v>0</v>
      </c>
      <c r="AD22" s="2" t="b">
        <f>IF(Q21=10=TRUE,1)</f>
        <v>0</v>
      </c>
    </row>
    <row r="23" spans="2:30" ht="15" thickBot="1" x14ac:dyDescent="0.4">
      <c r="B23" s="8"/>
      <c r="C23" s="9" t="s">
        <v>23</v>
      </c>
      <c r="D23" s="9"/>
      <c r="E23" s="9"/>
      <c r="F23" s="9"/>
      <c r="G23" s="9"/>
      <c r="H23" s="9"/>
      <c r="I23" s="9"/>
      <c r="J23" s="9"/>
      <c r="K23" s="9"/>
      <c r="L23" s="9"/>
      <c r="M23" s="11"/>
      <c r="N23" s="9"/>
      <c r="O23" s="9"/>
      <c r="P23" s="9"/>
      <c r="Q23" s="24">
        <v>1</v>
      </c>
      <c r="R23" s="9"/>
      <c r="S23" s="10"/>
      <c r="U23" s="2">
        <v>1</v>
      </c>
      <c r="V23" s="2">
        <v>2</v>
      </c>
      <c r="W23" s="2">
        <v>3</v>
      </c>
      <c r="X23" s="2">
        <v>4</v>
      </c>
      <c r="Y23" s="21">
        <v>5</v>
      </c>
      <c r="Z23" s="2">
        <v>6</v>
      </c>
      <c r="AA23" s="2">
        <v>7</v>
      </c>
      <c r="AB23" s="2">
        <v>8</v>
      </c>
      <c r="AC23" s="2">
        <v>9</v>
      </c>
      <c r="AD23" s="2">
        <v>10</v>
      </c>
    </row>
    <row r="24" spans="2:30" ht="15" thickBot="1" x14ac:dyDescent="0.4"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11"/>
      <c r="N24" s="9"/>
      <c r="O24" s="9"/>
      <c r="P24" s="9"/>
      <c r="Q24" s="9"/>
      <c r="R24" s="9"/>
      <c r="S24" s="10"/>
      <c r="U24" s="2">
        <f>IF(Q23=1=TRUE,10)</f>
        <v>10</v>
      </c>
      <c r="V24" s="2" t="b">
        <f>IF(Q23=2=TRUE,9)</f>
        <v>0</v>
      </c>
      <c r="W24" s="2" t="b">
        <f>IF(Q23=3=TRUE,8)</f>
        <v>0</v>
      </c>
      <c r="X24" s="2" t="b">
        <f>IF(Q23=4=TRUE,7)</f>
        <v>0</v>
      </c>
      <c r="Y24" s="2" t="b">
        <f>IF(Q23=5=TRUE,6)</f>
        <v>0</v>
      </c>
      <c r="Z24" s="2" t="b">
        <f>IF(Q23=6=TRUE,5)</f>
        <v>0</v>
      </c>
      <c r="AA24" s="2" t="b">
        <f>IF(Q23=7=TRUE,4)</f>
        <v>0</v>
      </c>
      <c r="AB24" s="2" t="b">
        <f>IF(Q23=8=TRUE,3)</f>
        <v>0</v>
      </c>
      <c r="AC24" s="2" t="b">
        <f>IF(Q23=9=TRUE,2)</f>
        <v>0</v>
      </c>
      <c r="AD24" s="2" t="b">
        <f>IF(Q23=10=TRUE,1)</f>
        <v>0</v>
      </c>
    </row>
    <row r="25" spans="2:30" ht="15" thickBot="1" x14ac:dyDescent="0.4">
      <c r="B25" s="8"/>
      <c r="C25" s="9" t="s">
        <v>14</v>
      </c>
      <c r="D25" s="9"/>
      <c r="E25" s="9"/>
      <c r="F25" s="9"/>
      <c r="G25" s="9"/>
      <c r="H25" s="9"/>
      <c r="I25" s="9"/>
      <c r="J25" s="9"/>
      <c r="K25" s="9"/>
      <c r="L25" s="9"/>
      <c r="M25" s="11"/>
      <c r="N25" s="9"/>
      <c r="O25" s="9"/>
      <c r="P25" s="9"/>
      <c r="Q25" s="24">
        <v>1</v>
      </c>
      <c r="R25" s="9"/>
      <c r="S25" s="10"/>
      <c r="U25" s="2">
        <v>1</v>
      </c>
      <c r="V25" s="2">
        <v>2</v>
      </c>
      <c r="W25" s="2">
        <v>3</v>
      </c>
      <c r="X25" s="2">
        <v>4</v>
      </c>
      <c r="Y25" s="21">
        <v>5</v>
      </c>
      <c r="Z25" s="2">
        <v>6</v>
      </c>
      <c r="AA25" s="2">
        <v>7</v>
      </c>
      <c r="AB25" s="2">
        <v>8</v>
      </c>
      <c r="AC25" s="2">
        <v>9</v>
      </c>
      <c r="AD25" s="2">
        <v>10</v>
      </c>
    </row>
    <row r="26" spans="2:30" ht="15" thickBot="1" x14ac:dyDescent="0.4"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11"/>
      <c r="N26" s="9"/>
      <c r="O26" s="9"/>
      <c r="P26" s="9"/>
      <c r="Q26" s="3"/>
      <c r="R26" s="9"/>
      <c r="S26" s="10"/>
      <c r="U26" s="2">
        <f>IF(Q25=1=TRUE,10)</f>
        <v>10</v>
      </c>
      <c r="V26" s="2" t="b">
        <f>IF(Q25=2=TRUE,9)</f>
        <v>0</v>
      </c>
      <c r="W26" s="2" t="b">
        <f>IF(Q25=3=TRUE,8)</f>
        <v>0</v>
      </c>
      <c r="X26" s="2" t="b">
        <f>IF(Q25=4=TRUE,7)</f>
        <v>0</v>
      </c>
      <c r="Y26" s="2" t="b">
        <f>IF(Q25=5=TRUE,6)</f>
        <v>0</v>
      </c>
      <c r="Z26" s="2" t="b">
        <f>IF(Q25=6=TRUE,5)</f>
        <v>0</v>
      </c>
      <c r="AA26" s="2" t="b">
        <f>IF(Q25=7=TRUE,4)</f>
        <v>0</v>
      </c>
      <c r="AB26" s="2" t="b">
        <f>IF(Q25=8=TRUE,3)</f>
        <v>0</v>
      </c>
      <c r="AC26" s="2" t="b">
        <f>IF(Q25=9=TRUE,2)</f>
        <v>0</v>
      </c>
      <c r="AD26" s="2" t="b">
        <f>IF(Q25=10=TRUE,1)</f>
        <v>0</v>
      </c>
    </row>
    <row r="27" spans="2:30" ht="15" thickBot="1" x14ac:dyDescent="0.4">
      <c r="B27" s="8"/>
      <c r="C27" s="9" t="s">
        <v>20</v>
      </c>
      <c r="D27" s="9"/>
      <c r="E27" s="9"/>
      <c r="F27" s="9"/>
      <c r="G27" s="9"/>
      <c r="H27" s="9"/>
      <c r="I27" s="9"/>
      <c r="J27" s="9"/>
      <c r="K27" s="9"/>
      <c r="L27" s="9"/>
      <c r="M27" s="11"/>
      <c r="N27" s="9"/>
      <c r="O27" s="9"/>
      <c r="P27" s="9"/>
      <c r="Q27" s="24">
        <v>1</v>
      </c>
      <c r="R27" s="9"/>
      <c r="S27" s="10"/>
      <c r="U27" s="2">
        <v>1</v>
      </c>
      <c r="V27" s="2">
        <v>2</v>
      </c>
      <c r="W27" s="2">
        <v>3</v>
      </c>
      <c r="X27" s="2">
        <v>4</v>
      </c>
      <c r="Y27" s="21">
        <v>5</v>
      </c>
      <c r="Z27" s="2">
        <v>6</v>
      </c>
      <c r="AA27" s="2">
        <v>7</v>
      </c>
      <c r="AB27" s="2">
        <v>8</v>
      </c>
      <c r="AC27" s="2">
        <v>9</v>
      </c>
      <c r="AD27" s="2">
        <v>10</v>
      </c>
    </row>
    <row r="28" spans="2:30" x14ac:dyDescent="0.35">
      <c r="B28" s="8"/>
      <c r="C28" s="20" t="s">
        <v>9</v>
      </c>
      <c r="D28" s="9"/>
      <c r="E28" s="9"/>
      <c r="F28" s="9"/>
      <c r="G28" s="9"/>
      <c r="H28" s="9"/>
      <c r="I28" s="9"/>
      <c r="J28" s="9"/>
      <c r="K28" s="9"/>
      <c r="L28" s="9"/>
      <c r="M28" s="11"/>
      <c r="N28" s="9"/>
      <c r="O28" s="9"/>
      <c r="P28" s="9"/>
      <c r="Q28" s="3"/>
      <c r="R28" s="9"/>
      <c r="S28" s="10"/>
      <c r="U28" s="2">
        <f>IF(Q27=1=TRUE,1)</f>
        <v>1</v>
      </c>
      <c r="V28" s="2" t="b">
        <f>IF(Q27=2=TRUE,2)</f>
        <v>0</v>
      </c>
      <c r="W28" s="2" t="b">
        <f>IF(Q27=3=TRUE,3)</f>
        <v>0</v>
      </c>
      <c r="X28" s="2" t="b">
        <f>IF(Q27=4=TRUE,4)</f>
        <v>0</v>
      </c>
      <c r="Y28" s="2" t="b">
        <f>IF(Q27=5=TRUE,5)</f>
        <v>0</v>
      </c>
      <c r="Z28" s="2" t="b">
        <f>IF(Q27=6=TRUE,6)</f>
        <v>0</v>
      </c>
      <c r="AA28" s="2" t="b">
        <f>IF(Q27=7=TRUE,7)</f>
        <v>0</v>
      </c>
      <c r="AB28" s="2" t="b">
        <f>IF(Q27=8=TRUE,8)</f>
        <v>0</v>
      </c>
      <c r="AC28" s="2" t="b">
        <f>IF(Q27=9=TRUE,9)</f>
        <v>0</v>
      </c>
      <c r="AD28" s="2" t="b">
        <f>IF(Q27=10=TRUE,10)</f>
        <v>0</v>
      </c>
    </row>
    <row r="29" spans="2:30" ht="15" thickBot="1" x14ac:dyDescent="0.4"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11"/>
      <c r="N29" s="9"/>
      <c r="O29" s="9"/>
      <c r="P29" s="9"/>
      <c r="Q29" s="11"/>
      <c r="R29" s="9"/>
      <c r="S29" s="10"/>
      <c r="V29" s="2"/>
      <c r="X29" s="2"/>
      <c r="Y29" s="2"/>
      <c r="Z29" s="2"/>
      <c r="AA29" s="2"/>
      <c r="AB29" s="2"/>
      <c r="AC29" s="2"/>
      <c r="AD29" s="2"/>
    </row>
    <row r="30" spans="2:30" ht="15" thickBot="1" x14ac:dyDescent="0.4">
      <c r="B30" s="8"/>
      <c r="C30" s="9" t="s">
        <v>6</v>
      </c>
      <c r="D30" s="9"/>
      <c r="E30" s="9"/>
      <c r="F30" s="9"/>
      <c r="G30" s="9"/>
      <c r="H30" s="9"/>
      <c r="I30" s="9"/>
      <c r="J30" s="9"/>
      <c r="K30" s="9"/>
      <c r="L30" s="9"/>
      <c r="M30" s="11"/>
      <c r="N30" s="9"/>
      <c r="O30" s="9"/>
      <c r="P30" s="9"/>
      <c r="Q30" s="24">
        <v>10</v>
      </c>
      <c r="R30" s="9" t="s">
        <v>4</v>
      </c>
      <c r="S30" s="10"/>
      <c r="U30" s="2">
        <v>10</v>
      </c>
      <c r="V30" s="2">
        <v>20</v>
      </c>
      <c r="W30" s="2">
        <v>25</v>
      </c>
      <c r="X30" s="2">
        <v>30</v>
      </c>
      <c r="Y30" s="21">
        <v>40</v>
      </c>
      <c r="Z30" s="2">
        <v>50</v>
      </c>
      <c r="AA30" s="21">
        <v>60</v>
      </c>
      <c r="AB30" s="2">
        <v>70</v>
      </c>
      <c r="AC30" s="21">
        <v>75</v>
      </c>
      <c r="AD30" s="2">
        <v>90</v>
      </c>
    </row>
    <row r="31" spans="2:30" ht="15" thickBot="1" x14ac:dyDescent="0.4">
      <c r="B31" s="8"/>
      <c r="C31" s="9"/>
      <c r="D31" s="9"/>
      <c r="E31" s="9"/>
      <c r="F31" s="9"/>
      <c r="G31" s="9"/>
      <c r="H31" s="9"/>
      <c r="I31" s="9"/>
      <c r="J31" s="9"/>
      <c r="K31" s="9"/>
      <c r="L31" s="9"/>
      <c r="M31" s="11"/>
      <c r="N31" s="9"/>
      <c r="O31" s="9"/>
      <c r="P31" s="9"/>
      <c r="Q31" s="11"/>
      <c r="R31" s="9"/>
      <c r="S31" s="10"/>
      <c r="U31" s="2">
        <f>IF(Q30=10=TRUE,30)</f>
        <v>30</v>
      </c>
      <c r="V31" s="2" t="b">
        <f>IF(Q30=20=TRUE,27)</f>
        <v>0</v>
      </c>
      <c r="W31" s="2" t="b">
        <f>IF(Q30=25=TRUE,24)</f>
        <v>0</v>
      </c>
      <c r="X31" s="2" t="b">
        <f>IF(Q30=30=TRUE,21)</f>
        <v>0</v>
      </c>
      <c r="Y31" s="2" t="b">
        <f>IF(Q30=40=TRUE,18)</f>
        <v>0</v>
      </c>
      <c r="Z31" s="2" t="b">
        <f>IF(Q30=50=TRUE,15)</f>
        <v>0</v>
      </c>
      <c r="AA31" s="2" t="b">
        <f>IF(Q30=60=TRUE,12)</f>
        <v>0</v>
      </c>
      <c r="AB31" s="2" t="b">
        <f>IF(Q30=70=TRUE,9)</f>
        <v>0</v>
      </c>
      <c r="AC31" s="2" t="b">
        <f>IF(Q30=75=TRUE,6)</f>
        <v>0</v>
      </c>
      <c r="AD31" s="2" t="b">
        <f>IF(Q30=90=TRUE,3)</f>
        <v>0</v>
      </c>
    </row>
    <row r="32" spans="2:30" ht="15" customHeight="1" thickBot="1" x14ac:dyDescent="0.4">
      <c r="B32" s="8"/>
      <c r="C32" s="13" t="s">
        <v>21</v>
      </c>
      <c r="D32" s="9"/>
      <c r="E32" s="9"/>
      <c r="F32" s="9"/>
      <c r="G32" s="9"/>
      <c r="H32" s="9"/>
      <c r="I32" s="9"/>
      <c r="J32" s="9"/>
      <c r="K32" s="9"/>
      <c r="L32" s="9"/>
      <c r="M32" s="11"/>
      <c r="N32" s="9"/>
      <c r="O32" s="9"/>
      <c r="P32" s="9"/>
      <c r="Q32" s="24">
        <v>0</v>
      </c>
      <c r="R32" s="9"/>
      <c r="S32" s="10"/>
      <c r="U32" s="2">
        <v>0</v>
      </c>
      <c r="V32" s="2">
        <v>1</v>
      </c>
      <c r="W32" s="2">
        <v>2</v>
      </c>
      <c r="X32" s="2">
        <v>3</v>
      </c>
      <c r="Y32" s="21">
        <v>4</v>
      </c>
      <c r="Z32" s="2">
        <v>5</v>
      </c>
      <c r="AA32" s="2">
        <v>6</v>
      </c>
      <c r="AB32" s="2">
        <v>7</v>
      </c>
      <c r="AC32" s="2">
        <v>8</v>
      </c>
      <c r="AD32" s="2" t="s">
        <v>15</v>
      </c>
    </row>
    <row r="33" spans="2:30" x14ac:dyDescent="0.35">
      <c r="B33" s="8"/>
      <c r="C33" s="9"/>
      <c r="D33" s="9"/>
      <c r="E33" s="9"/>
      <c r="F33" s="9"/>
      <c r="G33" s="9"/>
      <c r="H33" s="9"/>
      <c r="I33" s="9"/>
      <c r="J33" s="9"/>
      <c r="K33" s="9"/>
      <c r="L33" s="9"/>
      <c r="M33" s="11"/>
      <c r="N33" s="9"/>
      <c r="O33" s="9"/>
      <c r="P33" s="9"/>
      <c r="Q33" s="11"/>
      <c r="R33" s="9"/>
      <c r="S33" s="10"/>
      <c r="U33" s="2">
        <f>IF(Q32=0=TRUE,5)</f>
        <v>5</v>
      </c>
      <c r="V33" s="2" t="b">
        <f>IF(Q32=1=TRUE,10)</f>
        <v>0</v>
      </c>
      <c r="W33" s="2" t="b">
        <f>IF(Q32=2=TRUE,15)</f>
        <v>0</v>
      </c>
      <c r="X33" s="2" t="b">
        <f>IF(Q32=3=TRUE,20)</f>
        <v>0</v>
      </c>
      <c r="Y33" s="2" t="b">
        <f>IF(Q32=4=TRUE,25)</f>
        <v>0</v>
      </c>
      <c r="Z33" s="2" t="b">
        <f>IF(Q32=5=TRUE,30)</f>
        <v>0</v>
      </c>
      <c r="AA33" s="2" t="b">
        <f>IF(Q32=6=TRUE,35)</f>
        <v>0</v>
      </c>
      <c r="AB33" s="2" t="b">
        <f>IF(Q32=7=TRUE,40)</f>
        <v>0</v>
      </c>
      <c r="AC33" s="2" t="b">
        <f>IF(Q32=8=TRUE,45)</f>
        <v>0</v>
      </c>
      <c r="AD33" s="2" t="b">
        <f>IF(Q32="9 plus"=TRUE,50)</f>
        <v>0</v>
      </c>
    </row>
    <row r="34" spans="2:30" x14ac:dyDescent="0.35">
      <c r="B34" s="8"/>
      <c r="C34" s="9"/>
      <c r="D34" s="9"/>
      <c r="E34" s="9"/>
      <c r="F34" s="9"/>
      <c r="G34" s="9"/>
      <c r="H34" s="9"/>
      <c r="I34" s="9"/>
      <c r="J34" s="9"/>
      <c r="K34" s="9"/>
      <c r="L34" s="9"/>
      <c r="M34" s="11"/>
      <c r="N34" s="9"/>
      <c r="O34" s="9"/>
      <c r="P34" s="9"/>
      <c r="Q34" s="11"/>
      <c r="R34" s="9"/>
      <c r="S34" s="10"/>
      <c r="V34" s="2"/>
      <c r="X34" s="2"/>
      <c r="Y34" s="2"/>
      <c r="Z34" s="2"/>
      <c r="AA34" s="2"/>
      <c r="AB34" s="2"/>
      <c r="AC34" s="2"/>
      <c r="AD34" s="2"/>
    </row>
    <row r="35" spans="2:30" ht="18.75" customHeight="1" x14ac:dyDescent="0.35">
      <c r="B35" s="8"/>
      <c r="C35" s="52" t="s">
        <v>13</v>
      </c>
      <c r="D35" s="48" t="str">
        <f>IF(U35&lt;=60=TRUE,"No Potential","")</f>
        <v/>
      </c>
      <c r="E35" s="49"/>
      <c r="F35" s="46" t="str">
        <f>IF(AND(U35&gt;60,U35&lt;=80)=TRUE,"Very Low Potential","")</f>
        <v/>
      </c>
      <c r="G35" s="46"/>
      <c r="H35" s="44" t="str">
        <f>IF(AND(U35&gt;80,U35&lt;=100)=TRUE,"Low Potential","")</f>
        <v/>
      </c>
      <c r="I35" s="44"/>
      <c r="J35" s="42" t="str">
        <f>IF(AND(U35&gt;100,U35&lt;=120)=TRUE,"Some Potential","")</f>
        <v>Some Potential</v>
      </c>
      <c r="K35" s="42"/>
      <c r="L35" s="40" t="str">
        <f>IF(AND(U35&gt;120,U35&lt;=140)=TRUE,"Moderate Potential","")</f>
        <v/>
      </c>
      <c r="M35" s="40"/>
      <c r="N35" s="34" t="str">
        <f>IF(AND(U35&gt;140,U35&lt;=160)=TRUE,"Strong Potential","")</f>
        <v/>
      </c>
      <c r="O35" s="34"/>
      <c r="P35" s="36" t="str">
        <f>IF(U35&gt;160=TRUE,"Very Strong Potential","")</f>
        <v/>
      </c>
      <c r="Q35" s="37"/>
      <c r="R35" s="9"/>
      <c r="S35" s="10"/>
      <c r="U35" s="2">
        <f>SUM(U9:AD9,U11:AD11,U13:AD13,U15:AD15,U18:AD18,U20:AD20,U22:AD22,U24:AD24,U26:AD26,U28:AD28,U31:AD31,U33:AD33)</f>
        <v>102</v>
      </c>
      <c r="V35" s="2"/>
      <c r="X35" s="2"/>
      <c r="Y35" s="2"/>
      <c r="Z35" s="2"/>
      <c r="AA35" s="2"/>
      <c r="AB35" s="2"/>
      <c r="AC35" s="2"/>
      <c r="AD35" s="2"/>
    </row>
    <row r="36" spans="2:30" ht="15.75" customHeight="1" x14ac:dyDescent="0.35">
      <c r="B36" s="8"/>
      <c r="C36" s="52"/>
      <c r="D36" s="50"/>
      <c r="E36" s="51"/>
      <c r="F36" s="47"/>
      <c r="G36" s="47"/>
      <c r="H36" s="45"/>
      <c r="I36" s="45"/>
      <c r="J36" s="43"/>
      <c r="K36" s="43"/>
      <c r="L36" s="41"/>
      <c r="M36" s="41"/>
      <c r="N36" s="35"/>
      <c r="O36" s="35"/>
      <c r="P36" s="38"/>
      <c r="Q36" s="39"/>
      <c r="R36" s="9"/>
      <c r="S36" s="10"/>
    </row>
    <row r="37" spans="2:30" ht="14.25" customHeight="1" thickBot="1" x14ac:dyDescent="0.4"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6"/>
      <c r="N37" s="15"/>
      <c r="O37" s="15"/>
      <c r="P37" s="15"/>
      <c r="Q37" s="16"/>
      <c r="R37" s="15"/>
      <c r="S37" s="17"/>
    </row>
    <row r="38" spans="2:30" ht="50.25" customHeight="1" x14ac:dyDescent="0.35"/>
    <row r="39" spans="2:30" ht="36" customHeight="1" x14ac:dyDescent="0.35">
      <c r="N39" s="27"/>
      <c r="O39" s="28" t="s">
        <v>25</v>
      </c>
      <c r="P39" s="28"/>
      <c r="Q39" s="28"/>
      <c r="R39" s="28"/>
      <c r="S39" s="28"/>
    </row>
  </sheetData>
  <sheetProtection password="FDAB" sheet="1" objects="1" scenarios="1" selectLockedCells="1"/>
  <mergeCells count="13">
    <mergeCell ref="O39:S39"/>
    <mergeCell ref="C3:Q3"/>
    <mergeCell ref="E5:F5"/>
    <mergeCell ref="J5:K5"/>
    <mergeCell ref="P5:Q5"/>
    <mergeCell ref="N35:O36"/>
    <mergeCell ref="P35:Q36"/>
    <mergeCell ref="L35:M36"/>
    <mergeCell ref="J35:K36"/>
    <mergeCell ref="H35:I36"/>
    <mergeCell ref="F35:G36"/>
    <mergeCell ref="D35:E36"/>
    <mergeCell ref="C35:C36"/>
  </mergeCells>
  <dataValidations count="12">
    <dataValidation type="list" allowBlank="1" showInputMessage="1" showErrorMessage="1" sqref="Q27">
      <formula1>$U$27:$AD$27</formula1>
    </dataValidation>
    <dataValidation type="list" allowBlank="1" showInputMessage="1" showErrorMessage="1" sqref="Q10">
      <formula1>$U$10:$AD$10</formula1>
    </dataValidation>
    <dataValidation type="list" allowBlank="1" showInputMessage="1" showErrorMessage="1" sqref="Q8">
      <formula1>$U$8:$AD$8</formula1>
    </dataValidation>
    <dataValidation type="list" allowBlank="1" showInputMessage="1" showErrorMessage="1" sqref="Q12">
      <formula1>$U$12:$AD$12</formula1>
    </dataValidation>
    <dataValidation type="list" allowBlank="1" showInputMessage="1" showErrorMessage="1" sqref="Q14">
      <formula1>$U$14:$AD$14</formula1>
    </dataValidation>
    <dataValidation type="list" allowBlank="1" showInputMessage="1" showErrorMessage="1" sqref="Q17">
      <formula1>$U$17:$AD$17</formula1>
    </dataValidation>
    <dataValidation type="list" allowBlank="1" showInputMessage="1" showErrorMessage="1" sqref="Q19">
      <formula1>$U$19:$AD$19</formula1>
    </dataValidation>
    <dataValidation type="list" allowBlank="1" showInputMessage="1" showErrorMessage="1" sqref="Q21">
      <formula1>$U$21:$AD$21</formula1>
    </dataValidation>
    <dataValidation type="list" allowBlank="1" showInputMessage="1" showErrorMessage="1" sqref="Q23">
      <formula1>$U$23:$AD$23</formula1>
    </dataValidation>
    <dataValidation type="list" allowBlank="1" showInputMessage="1" showErrorMessage="1" sqref="Q25">
      <formula1>$U$25:$AD$25</formula1>
    </dataValidation>
    <dataValidation type="list" allowBlank="1" showInputMessage="1" showErrorMessage="1" sqref="Q30">
      <formula1>$U$30:$AD$30</formula1>
    </dataValidation>
    <dataValidation type="list" allowBlank="1" showInputMessage="1" showErrorMessage="1" sqref="Q32">
      <formula1>$U$32:$AD$32</formula1>
    </dataValidation>
  </dataValidations>
  <pageMargins left="0.31496062992125984" right="0.31496062992125984" top="0.55118110236220474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Bayly, Riley</cp:lastModifiedBy>
  <cp:lastPrinted>2016-06-08T22:20:03Z</cp:lastPrinted>
  <dcterms:created xsi:type="dcterms:W3CDTF">2016-01-03T23:33:30Z</dcterms:created>
  <dcterms:modified xsi:type="dcterms:W3CDTF">2023-05-14T13:27:51Z</dcterms:modified>
</cp:coreProperties>
</file>